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 codeName="{3D1A710C-6663-3D7B-7F91-EC182F24A4BC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roducten QueSolar\Systemen\GSE indaksysteem\"/>
    </mc:Choice>
  </mc:AlternateContent>
  <xr:revisionPtr revIDLastSave="0" documentId="13_ncr:1_{619748F7-EC03-41B3-A9DA-A93766A819E0}" xr6:coauthVersionLast="36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Feuil1" sheetId="1" r:id="rId1"/>
    <sheet name="Feuil2" sheetId="2" state="hidden" r:id="rId2"/>
  </sheets>
  <definedNames>
    <definedName name="base_etriers">Feuil1!$B$58:$E$63</definedName>
    <definedName name="base_pa">Feuil1!$B$45:$J$55</definedName>
    <definedName name="base_plaque_pa">Feuil1!#REF!</definedName>
    <definedName name="base_plaque_po">Feuil1!#REF!</definedName>
    <definedName name="base_po">Feuil1!$B$37:$J$44</definedName>
    <definedName name="données_plaques">Feuil1!$B$12:$D$16</definedName>
    <definedName name="Schéma">INDIRECT(VLOOKUP(Feuil1!$B$22,Feuil2!$A$1:$B$2,2,0))</definedName>
    <definedName name="valid_po">Feuil1!$B$37:$B$44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58" i="1" l="1"/>
  <c r="B59" i="1"/>
  <c r="B60" i="1"/>
  <c r="B61" i="1"/>
  <c r="B62" i="1"/>
  <c r="B63" i="1"/>
  <c r="E13" i="1" l="1"/>
  <c r="B44" i="1"/>
  <c r="B54" i="1"/>
  <c r="B55" i="1"/>
  <c r="B52" i="1" l="1"/>
  <c r="B53" i="1"/>
  <c r="B46" i="1"/>
  <c r="B47" i="1"/>
  <c r="B48" i="1"/>
  <c r="B49" i="1"/>
  <c r="B50" i="1"/>
  <c r="B51" i="1"/>
  <c r="B45" i="1"/>
  <c r="B43" i="1"/>
  <c r="B38" i="1"/>
  <c r="B39" i="1"/>
  <c r="B40" i="1"/>
  <c r="B41" i="1"/>
  <c r="B42" i="1"/>
  <c r="B37" i="1"/>
  <c r="C15" i="1" l="1"/>
  <c r="C14" i="1"/>
  <c r="C13" i="1"/>
  <c r="D15" i="1"/>
  <c r="D14" i="1"/>
  <c r="D13" i="1"/>
  <c r="C16" i="1" l="1"/>
  <c r="C17" i="1" s="1"/>
  <c r="D30" i="1"/>
  <c r="D31" i="1"/>
  <c r="D16" i="1"/>
  <c r="D17" i="1" s="1"/>
  <c r="D26" i="1" l="1"/>
  <c r="D27" i="1" s="1"/>
  <c r="D2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Florent PRUDHOMME</author>
  </authors>
  <commentList>
    <comment ref="B4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Florent PRUDHOMME:</t>
        </r>
        <r>
          <rPr>
            <sz val="9"/>
            <color indexed="81"/>
            <rFont val="Tahoma"/>
            <family val="2"/>
          </rPr>
          <t xml:space="preserve">
Pour cette plaque, l'épaisseur du module est à prendre en compte entre 31 et 34</t>
        </r>
      </text>
    </comment>
    <comment ref="B5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Florent PRUDHOMME:</t>
        </r>
        <r>
          <rPr>
            <sz val="9"/>
            <color indexed="81"/>
            <rFont val="Tahoma"/>
            <family val="2"/>
          </rPr>
          <t xml:space="preserve">
Pour cette plaque, l'épaisseur du module est à prendre en compte entre 31 et 34</t>
        </r>
      </text>
    </comment>
  </commentList>
</comments>
</file>

<file path=xl/sharedStrings.xml><?xml version="1.0" encoding="utf-8"?>
<sst xmlns="http://schemas.openxmlformats.org/spreadsheetml/2006/main" count="76" uniqueCount="68">
  <si>
    <t>PLAQUE</t>
  </si>
  <si>
    <t>HAUTEUR MINIMUM</t>
  </si>
  <si>
    <t>HAUTEUR MAXIMUM</t>
  </si>
  <si>
    <t>LARGEUR MINIMUM</t>
  </si>
  <si>
    <t>LARGEUR MAXIMUM</t>
  </si>
  <si>
    <t>PORTRAIT</t>
  </si>
  <si>
    <t>1559 / 1046</t>
  </si>
  <si>
    <t>1575 / 1053</t>
  </si>
  <si>
    <t>1575 / 1082</t>
  </si>
  <si>
    <t>1580 / 808</t>
  </si>
  <si>
    <t>1640 / 992</t>
  </si>
  <si>
    <t>1640 / 1001</t>
  </si>
  <si>
    <t>PAYSAGE</t>
  </si>
  <si>
    <t xml:space="preserve">1650 / 992 </t>
  </si>
  <si>
    <t>1660 / 992</t>
  </si>
  <si>
    <t>1670 / 992</t>
  </si>
  <si>
    <t>1680 / 992</t>
  </si>
  <si>
    <t>Hauteur ref</t>
  </si>
  <si>
    <t>Larg ref</t>
  </si>
  <si>
    <t>Portrait</t>
  </si>
  <si>
    <t>Tolérances dimensionnelles</t>
  </si>
  <si>
    <t>Dimensions de référence de la plaque GSE</t>
  </si>
  <si>
    <t>Configuration</t>
  </si>
  <si>
    <t>,</t>
  </si>
  <si>
    <r>
      <t>1640 / 1001 P</t>
    </r>
    <r>
      <rPr>
        <vertAlign val="subscript"/>
        <sz val="11"/>
        <color theme="1"/>
        <rFont val="Calibri"/>
        <family val="2"/>
        <scheme val="minor"/>
      </rPr>
      <t>33</t>
    </r>
  </si>
  <si>
    <r>
      <t>1675 / 992 P</t>
    </r>
    <r>
      <rPr>
        <vertAlign val="subscript"/>
        <sz val="11"/>
        <color theme="1"/>
        <rFont val="Calibri"/>
        <family val="2"/>
        <scheme val="minor"/>
      </rPr>
      <t>33</t>
    </r>
  </si>
  <si>
    <t>Date :</t>
  </si>
  <si>
    <t>1686 / 1016</t>
  </si>
  <si>
    <t>1700 / 1016</t>
  </si>
  <si>
    <t>Référence</t>
  </si>
  <si>
    <t>H16</t>
  </si>
  <si>
    <t>H19</t>
  </si>
  <si>
    <t>H21</t>
  </si>
  <si>
    <t>H23</t>
  </si>
  <si>
    <t>H27</t>
  </si>
  <si>
    <t>H31</t>
  </si>
  <si>
    <t>Réf. Etriers</t>
  </si>
  <si>
    <t>Epaisseur Min</t>
  </si>
  <si>
    <t>Epaisseur Max</t>
  </si>
  <si>
    <t>Base Plaque</t>
  </si>
  <si>
    <t>Base étriers</t>
  </si>
  <si>
    <t>feuil2!C1</t>
  </si>
  <si>
    <t>feuil2!C2</t>
  </si>
  <si>
    <t>Project Name :</t>
  </si>
  <si>
    <t>Customer :</t>
  </si>
  <si>
    <t>1. Module dimensions</t>
  </si>
  <si>
    <t>Height</t>
  </si>
  <si>
    <t>Width</t>
  </si>
  <si>
    <t>Thickness</t>
  </si>
  <si>
    <t>Ref. Height (mm)</t>
  </si>
  <si>
    <t>Ref. Width (mm)</t>
  </si>
  <si>
    <t>Graduation (mm)</t>
  </si>
  <si>
    <t>Rows spacing (mm)</t>
  </si>
  <si>
    <t>Landscape</t>
  </si>
  <si>
    <t>Clamps</t>
  </si>
  <si>
    <t>Rows</t>
  </si>
  <si>
    <t>Columns</t>
  </si>
  <si>
    <t>3. PV-Field data</t>
  </si>
  <si>
    <t>Field dimensions</t>
  </si>
  <si>
    <t>Height (m)</t>
  </si>
  <si>
    <t>Length (m)</t>
  </si>
  <si>
    <t>Layout to the gutter (A+B+C+D)</t>
  </si>
  <si>
    <t>Layout in the center (A+B+C+D+E)</t>
  </si>
  <si>
    <t>w/ lateral flashings (F+2G)</t>
  </si>
  <si>
    <t>2.  Components data : Plate &amp; clamps references</t>
  </si>
  <si>
    <t>GSE plates only (A+B)</t>
  </si>
  <si>
    <r>
      <t>GSE plates only (</t>
    </r>
    <r>
      <rPr>
        <sz val="11"/>
        <color theme="1"/>
        <rFont val="Calibri"/>
        <family val="2"/>
      </rPr>
      <t>≈</t>
    </r>
    <r>
      <rPr>
        <sz val="11"/>
        <color theme="1"/>
        <rFont val="Calibri"/>
        <family val="2"/>
        <scheme val="minor"/>
      </rPr>
      <t>F)</t>
    </r>
  </si>
  <si>
    <t>GSE references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</si>
</sst>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rgb="FF0000FF"/>
      <name val="Calibri"/>
      <family val="2"/>
    </font>
    <font>
      <b/>
      <sz val="14"/>
      <color rgb="FFFF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27">
    <xf numFmtId="0" fontId="0" fillId="0" borderId="0" xfId="0"/>
    <xf numFmtId="0" fontId="0" fillId="0" borderId="0" xfId="0" applyAlignment="1">
      <alignment horizontal="center" vertical="center"/>
    </xf>
    <xf numFmtId="0" fontId="6" fillId="0" borderId="0" xfId="0" applyFont="1"/>
    <xf numFmtId="0" fontId="0" fillId="4" borderId="25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3" borderId="25" xfId="0" applyFill="1" applyBorder="1" applyAlignment="1" applyProtection="1">
      <alignment horizontal="center" vertical="center"/>
      <protection locked="0"/>
    </xf>
    <xf numFmtId="0" fontId="0" fillId="3" borderId="25" xfId="0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vertical="center"/>
    </xf>
    <xf numFmtId="0" fontId="0" fillId="0" borderId="25" xfId="0" applyBorder="1" applyAlignment="1">
      <alignment horizontal="right" vertical="center"/>
    </xf>
    <xf numFmtId="0" fontId="4" fillId="0" borderId="32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0" fillId="8" borderId="25" xfId="0" applyFill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12" fillId="0" borderId="0" xfId="0" applyFont="1" applyBorder="1" applyAlignment="1">
      <alignment vertical="center"/>
    </xf>
    <xf numFmtId="0" fontId="0" fillId="3" borderId="0" xfId="0" applyFill="1" applyProtection="1">
      <protection locked="0"/>
    </xf>
    <xf numFmtId="0" fontId="0" fillId="0" borderId="0" xfId="0" applyProtection="1">
      <protection hidden="1"/>
    </xf>
    <xf numFmtId="0" fontId="0" fillId="0" borderId="17" xfId="0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wrapText="1"/>
      <protection hidden="1"/>
    </xf>
    <xf numFmtId="0" fontId="0" fillId="0" borderId="30" xfId="0" applyBorder="1" applyProtection="1"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3" fillId="0" borderId="33" xfId="0" applyFont="1" applyBorder="1" applyAlignment="1" applyProtection="1">
      <alignment horizontal="center" vertical="center"/>
      <protection hidden="1"/>
    </xf>
    <xf numFmtId="0" fontId="3" fillId="0" borderId="38" xfId="0" applyFont="1" applyBorder="1" applyAlignment="1" applyProtection="1">
      <alignment horizontal="center" vertical="center"/>
      <protection hidden="1"/>
    </xf>
    <xf numFmtId="0" fontId="3" fillId="0" borderId="39" xfId="0" applyFont="1" applyBorder="1" applyAlignment="1" applyProtection="1">
      <alignment horizontal="center" vertical="center"/>
      <protection hidden="1"/>
    </xf>
    <xf numFmtId="0" fontId="0" fillId="0" borderId="27" xfId="0" applyBorder="1" applyProtection="1">
      <protection hidden="1"/>
    </xf>
    <xf numFmtId="0" fontId="3" fillId="0" borderId="28" xfId="0" applyFont="1" applyFill="1" applyBorder="1" applyAlignment="1" applyProtection="1">
      <alignment horizontal="center" vertical="center"/>
      <protection hidden="1"/>
    </xf>
    <xf numFmtId="0" fontId="3" fillId="0" borderId="29" xfId="0" applyFont="1" applyFill="1" applyBorder="1" applyAlignment="1" applyProtection="1">
      <alignment horizontal="center" vertical="center"/>
      <protection hidden="1"/>
    </xf>
    <xf numFmtId="0" fontId="1" fillId="2" borderId="0" xfId="1" applyFill="1" applyBorder="1" applyProtection="1">
      <protection hidden="1"/>
    </xf>
    <xf numFmtId="0" fontId="0" fillId="5" borderId="5" xfId="0" applyFill="1" applyBorder="1" applyAlignment="1" applyProtection="1">
      <alignment horizontal="center" vertical="center"/>
      <protection hidden="1"/>
    </xf>
    <xf numFmtId="0" fontId="0" fillId="5" borderId="6" xfId="0" applyFill="1" applyBorder="1" applyAlignment="1" applyProtection="1">
      <alignment horizontal="center" vertical="center"/>
      <protection hidden="1"/>
    </xf>
    <xf numFmtId="0" fontId="0" fillId="6" borderId="5" xfId="0" applyFill="1" applyBorder="1" applyAlignment="1" applyProtection="1">
      <alignment horizontal="center" vertical="center"/>
      <protection hidden="1"/>
    </xf>
    <xf numFmtId="0" fontId="0" fillId="6" borderId="7" xfId="0" applyFill="1" applyBorder="1" applyAlignment="1" applyProtection="1">
      <alignment horizontal="center" vertical="center"/>
      <protection hidden="1"/>
    </xf>
    <xf numFmtId="0" fontId="0" fillId="0" borderId="21" xfId="0" applyFill="1" applyBorder="1" applyAlignment="1" applyProtection="1">
      <alignment horizontal="center" vertical="center"/>
      <protection hidden="1"/>
    </xf>
    <xf numFmtId="0" fontId="0" fillId="0" borderId="22" xfId="0" applyFill="1" applyBorder="1" applyAlignment="1" applyProtection="1">
      <alignment horizontal="center" vertical="center"/>
      <protection hidden="1"/>
    </xf>
    <xf numFmtId="0" fontId="0" fillId="0" borderId="18" xfId="0" applyFill="1" applyBorder="1" applyAlignment="1" applyProtection="1">
      <alignment horizontal="center" vertical="center"/>
      <protection hidden="1"/>
    </xf>
    <xf numFmtId="0" fontId="0" fillId="0" borderId="20" xfId="0" applyFill="1" applyBorder="1" applyAlignment="1" applyProtection="1">
      <alignment horizontal="center" vertical="center"/>
      <protection hidden="1"/>
    </xf>
    <xf numFmtId="0" fontId="0" fillId="5" borderId="8" xfId="0" applyFill="1" applyBorder="1" applyAlignment="1" applyProtection="1">
      <alignment horizontal="center" vertical="center"/>
      <protection hidden="1"/>
    </xf>
    <xf numFmtId="0" fontId="0" fillId="5" borderId="9" xfId="0" applyFill="1" applyBorder="1" applyAlignment="1" applyProtection="1">
      <alignment horizontal="center" vertical="center"/>
      <protection hidden="1"/>
    </xf>
    <xf numFmtId="0" fontId="0" fillId="6" borderId="8" xfId="0" applyFill="1" applyBorder="1" applyAlignment="1" applyProtection="1">
      <alignment horizontal="center" vertical="center"/>
      <protection hidden="1"/>
    </xf>
    <xf numFmtId="0" fontId="0" fillId="6" borderId="10" xfId="0" applyFill="1" applyBorder="1" applyAlignment="1" applyProtection="1">
      <alignment horizontal="center" vertical="center"/>
      <protection hidden="1"/>
    </xf>
    <xf numFmtId="0" fontId="0" fillId="0" borderId="6" xfId="0" applyBorder="1" applyProtection="1">
      <protection hidden="1"/>
    </xf>
    <xf numFmtId="0" fontId="4" fillId="0" borderId="2" xfId="0" applyFont="1" applyFill="1" applyBorder="1" applyAlignment="1" applyProtection="1">
      <alignment horizontal="center" vertical="center"/>
      <protection hidden="1"/>
    </xf>
    <xf numFmtId="0" fontId="0" fillId="5" borderId="2" xfId="0" applyFill="1" applyBorder="1" applyAlignment="1" applyProtection="1">
      <alignment horizontal="center" vertical="center"/>
      <protection hidden="1"/>
    </xf>
    <xf numFmtId="0" fontId="0" fillId="6" borderId="2" xfId="0" applyFill="1" applyBorder="1" applyAlignment="1" applyProtection="1">
      <alignment horizontal="center" vertical="center"/>
      <protection hidden="1"/>
    </xf>
    <xf numFmtId="0" fontId="0" fillId="6" borderId="4" xfId="0" applyFill="1" applyBorder="1" applyAlignment="1" applyProtection="1">
      <alignment horizontal="center" vertical="center"/>
      <protection hidden="1"/>
    </xf>
    <xf numFmtId="0" fontId="4" fillId="0" borderId="8" xfId="0" applyFont="1" applyFill="1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5" borderId="11" xfId="0" applyFill="1" applyBorder="1" applyAlignment="1" applyProtection="1">
      <alignment horizontal="center" vertical="center"/>
      <protection hidden="1"/>
    </xf>
    <xf numFmtId="0" fontId="0" fillId="5" borderId="12" xfId="0" applyFill="1" applyBorder="1" applyAlignment="1" applyProtection="1">
      <alignment horizontal="center" vertical="center"/>
      <protection hidden="1"/>
    </xf>
    <xf numFmtId="0" fontId="0" fillId="6" borderId="11" xfId="0" applyFill="1" applyBorder="1" applyAlignment="1" applyProtection="1">
      <alignment horizontal="center" vertical="center"/>
      <protection hidden="1"/>
    </xf>
    <xf numFmtId="0" fontId="0" fillId="6" borderId="13" xfId="0" applyFill="1" applyBorder="1" applyAlignment="1" applyProtection="1">
      <alignment horizontal="center" vertical="center"/>
      <protection hidden="1"/>
    </xf>
    <xf numFmtId="0" fontId="4" fillId="0" borderId="14" xfId="0" applyFont="1" applyFill="1" applyBorder="1" applyAlignment="1" applyProtection="1">
      <alignment horizontal="center" vertical="center"/>
      <protection hidden="1"/>
    </xf>
    <xf numFmtId="0" fontId="0" fillId="5" borderId="14" xfId="0" applyFill="1" applyBorder="1" applyAlignment="1" applyProtection="1">
      <alignment horizontal="center" vertical="center"/>
      <protection hidden="1"/>
    </xf>
    <xf numFmtId="0" fontId="0" fillId="6" borderId="14" xfId="0" applyFill="1" applyBorder="1" applyAlignment="1" applyProtection="1">
      <alignment horizontal="center" vertical="center"/>
      <protection hidden="1"/>
    </xf>
    <xf numFmtId="0" fontId="0" fillId="6" borderId="16" xfId="0" applyFill="1" applyBorder="1" applyAlignment="1" applyProtection="1">
      <alignment horizontal="center" vertical="center"/>
      <protection hidden="1"/>
    </xf>
    <xf numFmtId="0" fontId="11" fillId="0" borderId="25" xfId="0" applyFont="1" applyBorder="1" applyAlignment="1">
      <alignment horizontal="center" vertical="center"/>
    </xf>
    <xf numFmtId="164" fontId="0" fillId="4" borderId="43" xfId="0" applyNumberFormat="1" applyFill="1" applyBorder="1" applyAlignment="1">
      <alignment horizontal="center" vertical="center"/>
    </xf>
    <xf numFmtId="164" fontId="0" fillId="4" borderId="45" xfId="0" applyNumberFormat="1" applyFill="1" applyBorder="1" applyAlignment="1">
      <alignment horizontal="center" vertical="center"/>
    </xf>
    <xf numFmtId="164" fontId="0" fillId="4" borderId="47" xfId="0" applyNumberFormat="1" applyFill="1" applyBorder="1" applyAlignment="1">
      <alignment horizontal="center" vertical="center"/>
    </xf>
    <xf numFmtId="164" fontId="0" fillId="4" borderId="48" xfId="0" applyNumberFormat="1" applyFill="1" applyBorder="1" applyAlignment="1">
      <alignment horizontal="center" vertical="center"/>
    </xf>
    <xf numFmtId="164" fontId="0" fillId="4" borderId="50" xfId="0" applyNumberFormat="1" applyFill="1" applyBorder="1" applyAlignment="1">
      <alignment horizontal="center" vertical="center"/>
    </xf>
    <xf numFmtId="0" fontId="0" fillId="5" borderId="27" xfId="0" applyFill="1" applyBorder="1" applyAlignment="1" applyProtection="1">
      <alignment horizontal="center" vertic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0" fontId="0" fillId="6" borderId="27" xfId="0" applyFill="1" applyBorder="1" applyAlignment="1" applyProtection="1">
      <alignment horizontal="center" vertical="center"/>
      <protection hidden="1"/>
    </xf>
    <xf numFmtId="0" fontId="0" fillId="6" borderId="19" xfId="0" applyFill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31" xfId="0" applyFill="1" applyBorder="1" applyAlignment="1" applyProtection="1">
      <alignment horizontal="center" vertical="center"/>
      <protection hidden="1"/>
    </xf>
    <xf numFmtId="0" fontId="0" fillId="0" borderId="51" xfId="0" applyFill="1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12" xfId="0" applyBorder="1" applyProtection="1">
      <protection hidden="1"/>
    </xf>
    <xf numFmtId="0" fontId="0" fillId="0" borderId="52" xfId="0" applyFill="1" applyBorder="1" applyAlignment="1" applyProtection="1">
      <alignment horizontal="center" vertical="center"/>
      <protection hidden="1"/>
    </xf>
    <xf numFmtId="0" fontId="0" fillId="0" borderId="53" xfId="0" applyFill="1" applyBorder="1" applyAlignment="1" applyProtection="1">
      <alignment horizontal="center" vertical="center"/>
      <protection hidden="1"/>
    </xf>
    <xf numFmtId="0" fontId="4" fillId="0" borderId="11" xfId="0" applyFont="1" applyFill="1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4" fillId="0" borderId="27" xfId="0" applyFont="1" applyFill="1" applyBorder="1" applyAlignment="1" applyProtection="1">
      <alignment horizontal="center" vertical="center"/>
      <protection hidden="1"/>
    </xf>
    <xf numFmtId="0" fontId="0" fillId="0" borderId="54" xfId="0" applyBorder="1" applyAlignment="1" applyProtection="1">
      <alignment horizontal="center" vertical="center"/>
      <protection hidden="1"/>
    </xf>
    <xf numFmtId="0" fontId="0" fillId="0" borderId="55" xfId="0" applyBorder="1" applyAlignment="1" applyProtection="1">
      <alignment horizontal="center" vertical="center"/>
      <protection hidden="1"/>
    </xf>
    <xf numFmtId="0" fontId="0" fillId="0" borderId="54" xfId="0" applyFill="1" applyBorder="1" applyAlignment="1" applyProtection="1">
      <alignment horizontal="center" vertical="center"/>
      <protection hidden="1"/>
    </xf>
    <xf numFmtId="0" fontId="0" fillId="0" borderId="55" xfId="0" applyFill="1" applyBorder="1" applyAlignment="1" applyProtection="1">
      <alignment horizontal="center" vertical="center"/>
      <protection hidden="1"/>
    </xf>
    <xf numFmtId="0" fontId="0" fillId="0" borderId="56" xfId="0" applyBorder="1" applyAlignment="1" applyProtection="1">
      <alignment horizontal="center" vertical="center"/>
      <protection hidden="1"/>
    </xf>
    <xf numFmtId="0" fontId="0" fillId="0" borderId="57" xfId="0" applyBorder="1" applyAlignment="1" applyProtection="1">
      <alignment horizontal="center" vertical="center"/>
      <protection hidden="1"/>
    </xf>
    <xf numFmtId="0" fontId="0" fillId="0" borderId="56" xfId="0" applyFill="1" applyBorder="1" applyAlignment="1" applyProtection="1">
      <alignment horizontal="center" vertical="center"/>
      <protection hidden="1"/>
    </xf>
    <xf numFmtId="0" fontId="0" fillId="0" borderId="57" xfId="0" applyFill="1" applyBorder="1" applyAlignment="1" applyProtection="1">
      <alignment horizontal="center" vertical="center"/>
      <protection hidden="1"/>
    </xf>
    <xf numFmtId="0" fontId="0" fillId="0" borderId="58" xfId="0" applyFill="1" applyBorder="1" applyAlignment="1" applyProtection="1">
      <alignment horizontal="center" vertical="center"/>
      <protection hidden="1"/>
    </xf>
    <xf numFmtId="0" fontId="0" fillId="0" borderId="59" xfId="0" applyFill="1" applyBorder="1" applyAlignment="1" applyProtection="1">
      <alignment horizontal="center" vertical="center"/>
      <protection hidden="1"/>
    </xf>
    <xf numFmtId="0" fontId="0" fillId="0" borderId="60" xfId="0" applyFill="1" applyBorder="1" applyAlignment="1" applyProtection="1">
      <alignment horizontal="center" vertical="center"/>
      <protection hidden="1"/>
    </xf>
    <xf numFmtId="0" fontId="0" fillId="0" borderId="61" xfId="0" applyFill="1" applyBorder="1" applyAlignment="1" applyProtection="1">
      <alignment horizontal="center" vertical="center"/>
      <protection hidden="1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0" fillId="0" borderId="0" xfId="0"/>
    <xf numFmtId="0" fontId="0" fillId="0" borderId="25" xfId="0" applyFill="1" applyBorder="1" applyAlignment="1" applyProtection="1">
      <alignment horizontal="right" vertical="center"/>
    </xf>
    <xf numFmtId="0" fontId="0" fillId="0" borderId="42" xfId="0" applyBorder="1" applyAlignment="1">
      <alignment horizontal="right"/>
    </xf>
    <xf numFmtId="0" fontId="0" fillId="0" borderId="40" xfId="0" applyBorder="1" applyAlignment="1">
      <alignment horizontal="right"/>
    </xf>
    <xf numFmtId="0" fontId="12" fillId="0" borderId="0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textRotation="90"/>
    </xf>
    <xf numFmtId="0" fontId="15" fillId="0" borderId="27" xfId="0" applyFont="1" applyBorder="1" applyAlignment="1">
      <alignment horizontal="center" vertical="center" textRotation="90"/>
    </xf>
    <xf numFmtId="0" fontId="15" fillId="0" borderId="26" xfId="0" applyFont="1" applyBorder="1" applyAlignment="1">
      <alignment horizontal="center" vertical="center" textRotation="90"/>
    </xf>
    <xf numFmtId="0" fontId="14" fillId="0" borderId="1" xfId="0" applyFont="1" applyBorder="1" applyAlignment="1">
      <alignment horizontal="center" vertical="center" textRotation="90"/>
    </xf>
    <xf numFmtId="0" fontId="14" fillId="0" borderId="27" xfId="0" applyFont="1" applyBorder="1" applyAlignment="1">
      <alignment horizontal="center" vertical="center" textRotation="90"/>
    </xf>
    <xf numFmtId="0" fontId="14" fillId="0" borderId="26" xfId="0" applyFont="1" applyBorder="1" applyAlignment="1">
      <alignment horizontal="center" vertical="center" textRotation="90"/>
    </xf>
    <xf numFmtId="0" fontId="0" fillId="0" borderId="49" xfId="0" applyBorder="1" applyAlignment="1">
      <alignment horizontal="right"/>
    </xf>
    <xf numFmtId="0" fontId="0" fillId="0" borderId="41" xfId="0" applyBorder="1" applyAlignment="1">
      <alignment horizontal="right"/>
    </xf>
    <xf numFmtId="0" fontId="0" fillId="0" borderId="46" xfId="0" applyBorder="1" applyAlignment="1">
      <alignment horizontal="right" wrapText="1"/>
    </xf>
    <xf numFmtId="0" fontId="0" fillId="0" borderId="41" xfId="0" applyBorder="1" applyAlignment="1">
      <alignment horizontal="right" wrapText="1"/>
    </xf>
    <xf numFmtId="0" fontId="2" fillId="2" borderId="1" xfId="1" applyFont="1" applyFill="1" applyBorder="1" applyAlignment="1" applyProtection="1">
      <alignment horizontal="center" vertical="center" textRotation="180"/>
      <protection hidden="1"/>
    </xf>
    <xf numFmtId="0" fontId="2" fillId="2" borderId="27" xfId="1" applyFont="1" applyFill="1" applyBorder="1" applyAlignment="1" applyProtection="1">
      <alignment horizontal="center" vertical="center" textRotation="180"/>
      <protection hidden="1"/>
    </xf>
    <xf numFmtId="0" fontId="2" fillId="2" borderId="26" xfId="1" applyFont="1" applyFill="1" applyBorder="1" applyAlignment="1" applyProtection="1">
      <alignment horizontal="center" vertical="center" textRotation="180"/>
      <protection hidden="1"/>
    </xf>
    <xf numFmtId="0" fontId="0" fillId="0" borderId="35" xfId="0" applyBorder="1" applyAlignment="1" applyProtection="1">
      <alignment horizontal="center" vertical="center" wrapText="1"/>
      <protection hidden="1"/>
    </xf>
    <xf numFmtId="0" fontId="0" fillId="0" borderId="36" xfId="0" applyBorder="1" applyAlignment="1" applyProtection="1">
      <alignment horizontal="center" vertical="center" wrapText="1"/>
      <protection hidden="1"/>
    </xf>
    <xf numFmtId="0" fontId="0" fillId="0" borderId="37" xfId="0" applyBorder="1" applyAlignment="1" applyProtection="1">
      <alignment horizontal="center" vertical="center" wrapText="1"/>
      <protection hidden="1"/>
    </xf>
    <xf numFmtId="0" fontId="0" fillId="0" borderId="23" xfId="0" applyBorder="1" applyAlignment="1" applyProtection="1">
      <alignment horizontal="center" wrapText="1"/>
      <protection hidden="1"/>
    </xf>
    <xf numFmtId="0" fontId="0" fillId="0" borderId="24" xfId="0" applyBorder="1" applyAlignment="1" applyProtection="1">
      <alignment horizontal="center" wrapText="1"/>
      <protection hidden="1"/>
    </xf>
    <xf numFmtId="0" fontId="0" fillId="0" borderId="44" xfId="0" applyBorder="1" applyAlignment="1">
      <alignment horizontal="right"/>
    </xf>
    <xf numFmtId="0" fontId="0" fillId="0" borderId="34" xfId="0" applyBorder="1" applyAlignment="1">
      <alignment horizontal="right"/>
    </xf>
  </cellXfs>
  <cellStyles count="2">
    <cellStyle name="Normal 3" xfId="1" xr:uid="{00000000-0005-0000-0000-000000000000}"/>
    <cellStyle name="Standaard" xfId="0" builtinId="0"/>
  </cellStyles>
  <dxfs count="2">
    <dxf>
      <font>
        <color rgb="FFC00000"/>
      </font>
      <fill>
        <patternFill>
          <bgColor theme="5" tint="0.59996337778862885"/>
        </patternFill>
      </fill>
    </dxf>
    <dxf>
      <font>
        <color rgb="FF00B050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899160</xdr:colOff>
          <xdr:row>7</xdr:row>
          <xdr:rowOff>137160</xdr:rowOff>
        </xdr:from>
        <xdr:to>
          <xdr:col>9</xdr:col>
          <xdr:colOff>350520</xdr:colOff>
          <xdr:row>10</xdr:row>
          <xdr:rowOff>60960</xdr:rowOff>
        </xdr:to>
        <xdr:sp macro="" textlink="">
          <xdr:nvSpPr>
            <xdr:cNvPr id="1036" name="Butto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nl-NL" sz="1400" b="1" i="0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Clear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944880</xdr:colOff>
          <xdr:row>2</xdr:row>
          <xdr:rowOff>45720</xdr:rowOff>
        </xdr:from>
        <xdr:to>
          <xdr:col>9</xdr:col>
          <xdr:colOff>304800</xdr:colOff>
          <xdr:row>4</xdr:row>
          <xdr:rowOff>152400</xdr:rowOff>
        </xdr:to>
        <xdr:sp macro="" textlink="">
          <xdr:nvSpPr>
            <xdr:cNvPr id="1037" name="Butto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nl-NL" sz="1400" b="1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Print PDF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203947</xdr:colOff>
          <xdr:row>13</xdr:row>
          <xdr:rowOff>78667</xdr:rowOff>
        </xdr:from>
        <xdr:to>
          <xdr:col>10</xdr:col>
          <xdr:colOff>403413</xdr:colOff>
          <xdr:row>33</xdr:row>
          <xdr:rowOff>168088</xdr:rowOff>
        </xdr:to>
        <xdr:pic>
          <xdr:nvPicPr>
            <xdr:cNvPr id="5" name="Image 4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chéma" spid="_x0000_s106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644153" y="2375873"/>
              <a:ext cx="5320554" cy="3921833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49698</xdr:colOff>
      <xdr:row>0</xdr:row>
      <xdr:rowOff>38100</xdr:rowOff>
    </xdr:from>
    <xdr:to>
      <xdr:col>2</xdr:col>
      <xdr:colOff>4721089</xdr:colOff>
      <xdr:row>0</xdr:row>
      <xdr:rowOff>3489793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698" y="38100"/>
          <a:ext cx="4671391" cy="3451693"/>
        </a:xfrm>
        <a:prstGeom prst="rect">
          <a:avLst/>
        </a:prstGeom>
      </xdr:spPr>
    </xdr:pic>
    <xdr:clientData/>
  </xdr:twoCellAnchor>
  <xdr:twoCellAnchor editAs="oneCell">
    <xdr:from>
      <xdr:col>2</xdr:col>
      <xdr:colOff>82826</xdr:colOff>
      <xdr:row>1</xdr:row>
      <xdr:rowOff>152401</xdr:rowOff>
    </xdr:from>
    <xdr:to>
      <xdr:col>2</xdr:col>
      <xdr:colOff>4705350</xdr:colOff>
      <xdr:row>1</xdr:row>
      <xdr:rowOff>3024919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826" y="3676651"/>
          <a:ext cx="4622524" cy="28725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T63"/>
  <sheetViews>
    <sheetView showGridLines="0" tabSelected="1" view="pageLayout" zoomScale="85" zoomScaleNormal="85" zoomScalePageLayoutView="85" workbookViewId="0">
      <selection activeCell="E3" sqref="E3"/>
    </sheetView>
  </sheetViews>
  <sheetFormatPr defaultColWidth="11.44140625" defaultRowHeight="14.4" x14ac:dyDescent="0.3"/>
  <cols>
    <col min="1" max="1" width="4.33203125" customWidth="1"/>
    <col min="2" max="2" width="17.44140625" customWidth="1"/>
    <col min="3" max="4" width="13.44140625" customWidth="1"/>
    <col min="5" max="5" width="15.109375" bestFit="1" customWidth="1"/>
    <col min="6" max="6" width="14.5546875" bestFit="1" customWidth="1"/>
    <col min="7" max="7" width="14.44140625" customWidth="1"/>
    <col min="8" max="8" width="1.33203125" customWidth="1"/>
    <col min="9" max="10" width="12.6640625" customWidth="1"/>
    <col min="11" max="11" width="6.6640625" customWidth="1"/>
    <col min="12" max="12" width="14.44140625" customWidth="1"/>
    <col min="13" max="13" width="19.44140625" customWidth="1"/>
    <col min="14" max="14" width="20.109375" customWidth="1"/>
    <col min="15" max="15" width="19.44140625" customWidth="1"/>
    <col min="16" max="16" width="20.109375" customWidth="1"/>
    <col min="17" max="17" width="2.109375" customWidth="1"/>
    <col min="18" max="18" width="19.44140625" customWidth="1"/>
    <col min="19" max="19" width="18.6640625" customWidth="1"/>
    <col min="20" max="21" width="11.44140625" customWidth="1"/>
  </cols>
  <sheetData>
    <row r="1" spans="1:20" x14ac:dyDescent="0.3">
      <c r="B1" s="16" t="s">
        <v>43</v>
      </c>
      <c r="C1" s="18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x14ac:dyDescent="0.3">
      <c r="B2" s="16" t="s">
        <v>44</v>
      </c>
      <c r="C2" s="18"/>
      <c r="K2" s="19"/>
      <c r="L2" s="19"/>
      <c r="M2" s="19"/>
      <c r="N2" s="19"/>
      <c r="O2" s="19"/>
      <c r="P2" s="19"/>
      <c r="Q2" s="19"/>
      <c r="R2" s="19"/>
      <c r="S2" s="19"/>
      <c r="T2" s="19"/>
    </row>
    <row r="3" spans="1:20" x14ac:dyDescent="0.3">
      <c r="B3" s="16" t="s">
        <v>26</v>
      </c>
      <c r="C3" s="18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x14ac:dyDescent="0.3">
      <c r="K4" s="19"/>
      <c r="L4" s="19"/>
      <c r="M4" s="19"/>
      <c r="N4" s="19"/>
      <c r="O4" s="19"/>
      <c r="P4" s="19"/>
      <c r="Q4" s="19"/>
      <c r="R4" s="19"/>
      <c r="S4" s="19"/>
      <c r="T4" s="19"/>
    </row>
    <row r="5" spans="1:20" ht="18" x14ac:dyDescent="0.35">
      <c r="A5" s="2" t="s">
        <v>45</v>
      </c>
      <c r="K5" s="19"/>
      <c r="L5" s="19"/>
      <c r="M5" s="19"/>
      <c r="N5" s="19"/>
      <c r="O5" s="19"/>
      <c r="P5" s="19"/>
      <c r="Q5" s="19"/>
      <c r="R5" s="19"/>
      <c r="S5" s="19"/>
      <c r="T5" s="19"/>
    </row>
    <row r="6" spans="1:20" ht="6" customHeight="1" x14ac:dyDescent="0.3">
      <c r="K6" s="19"/>
      <c r="L6" s="19"/>
      <c r="M6" s="19"/>
      <c r="N6" s="19"/>
      <c r="O6" s="19"/>
      <c r="P6" s="19"/>
      <c r="Q6" s="19"/>
      <c r="R6" s="19"/>
      <c r="S6" s="19"/>
      <c r="T6" s="19"/>
    </row>
    <row r="7" spans="1:20" x14ac:dyDescent="0.3">
      <c r="B7" s="1" t="s">
        <v>46</v>
      </c>
      <c r="C7" s="1" t="s">
        <v>47</v>
      </c>
      <c r="D7" s="1" t="s">
        <v>48</v>
      </c>
      <c r="K7" s="19"/>
      <c r="L7" s="19"/>
      <c r="M7" s="19"/>
      <c r="N7" s="19"/>
      <c r="O7" s="19"/>
      <c r="P7" s="19"/>
      <c r="Q7" s="19"/>
      <c r="R7" s="19"/>
      <c r="S7" s="19"/>
      <c r="T7" s="19"/>
    </row>
    <row r="8" spans="1:20" x14ac:dyDescent="0.3">
      <c r="B8" s="7"/>
      <c r="C8" s="7"/>
      <c r="D8" s="7"/>
      <c r="K8" s="19"/>
      <c r="L8" s="19"/>
      <c r="M8" s="19"/>
      <c r="N8" s="19"/>
      <c r="O8" s="19"/>
      <c r="P8" s="19"/>
      <c r="Q8" s="19"/>
      <c r="R8" s="19"/>
      <c r="S8" s="19"/>
      <c r="T8" s="19"/>
    </row>
    <row r="9" spans="1:20" ht="9.75" customHeight="1" x14ac:dyDescent="0.3">
      <c r="C9" t="s">
        <v>23</v>
      </c>
      <c r="K9" s="19"/>
      <c r="L9" s="19"/>
      <c r="M9" s="19"/>
      <c r="N9" s="19"/>
      <c r="O9" s="19"/>
      <c r="P9" s="19"/>
      <c r="Q9" s="19"/>
      <c r="R9" s="19"/>
      <c r="S9" s="19"/>
      <c r="T9" s="19"/>
    </row>
    <row r="10" spans="1:20" ht="18" x14ac:dyDescent="0.35">
      <c r="A10" s="2" t="s">
        <v>64</v>
      </c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ht="8.25" customHeight="1" x14ac:dyDescent="0.3">
      <c r="K11" s="19"/>
      <c r="L11" s="19"/>
      <c r="M11" s="19"/>
      <c r="N11" s="19"/>
      <c r="O11" s="19"/>
      <c r="P11" s="19"/>
      <c r="Q11" s="19"/>
      <c r="R11" s="19"/>
      <c r="S11" s="19"/>
      <c r="T11" s="19"/>
    </row>
    <row r="12" spans="1:20" x14ac:dyDescent="0.3">
      <c r="C12" s="11" t="s">
        <v>19</v>
      </c>
      <c r="D12" s="11" t="s">
        <v>53</v>
      </c>
      <c r="E12" s="11" t="s">
        <v>54</v>
      </c>
    </row>
    <row r="13" spans="1:20" x14ac:dyDescent="0.3">
      <c r="B13" s="103" t="s">
        <v>67</v>
      </c>
      <c r="C13" s="3" t="e">
        <f>VLOOKUP("OK",base_po,2,0)</f>
        <v>#N/A</v>
      </c>
      <c r="D13" s="3" t="e">
        <f>VLOOKUP("OK",base_pa,2,0)</f>
        <v>#N/A</v>
      </c>
      <c r="E13" s="3" t="e">
        <f>VLOOKUP("ok",base_etriers,2,0)</f>
        <v>#N/A</v>
      </c>
      <c r="F13" s="9"/>
    </row>
    <row r="14" spans="1:20" ht="15" customHeight="1" x14ac:dyDescent="0.3">
      <c r="B14" s="10" t="s">
        <v>49</v>
      </c>
      <c r="C14" s="4" t="e">
        <f>VLOOKUP("OK",base_po,8,0)</f>
        <v>#N/A</v>
      </c>
      <c r="D14" s="4" t="e">
        <f>VLOOKUP("OK",base_pa,8,0)</f>
        <v>#N/A</v>
      </c>
    </row>
    <row r="15" spans="1:20" ht="15" customHeight="1" x14ac:dyDescent="0.3">
      <c r="B15" s="10" t="s">
        <v>50</v>
      </c>
      <c r="C15" s="4" t="e">
        <f>VLOOKUP("OK",base_po,9,0)</f>
        <v>#N/A</v>
      </c>
      <c r="D15" s="4" t="e">
        <f>VLOOKUP("OK",base_pa,9,0)</f>
        <v>#N/A</v>
      </c>
    </row>
    <row r="16" spans="1:20" ht="15" customHeight="1" x14ac:dyDescent="0.3">
      <c r="B16" s="10" t="s">
        <v>51</v>
      </c>
      <c r="C16" s="15" t="e">
        <f>IF((B8-C14)&gt;0,MROUND(B8-C14,5),0)</f>
        <v>#N/A</v>
      </c>
      <c r="D16" s="15" t="e">
        <f>IF((C8-D14)&gt;0,MROUND(C8-D14,5),0)</f>
        <v>#N/A</v>
      </c>
    </row>
    <row r="17" spans="1:20" ht="15" customHeight="1" x14ac:dyDescent="0.3">
      <c r="B17" s="10" t="s">
        <v>52</v>
      </c>
      <c r="C17" s="3" t="e">
        <f>10-(B8-MROUND(C14,5)-C16)</f>
        <v>#N/A</v>
      </c>
      <c r="D17" s="3" t="e">
        <f>10-(C8-MROUND(D14,5)-D16)</f>
        <v>#N/A</v>
      </c>
    </row>
    <row r="18" spans="1:20" x14ac:dyDescent="0.3">
      <c r="C18" s="13"/>
      <c r="D18" s="14"/>
    </row>
    <row r="19" spans="1:20" ht="15" customHeight="1" x14ac:dyDescent="0.35">
      <c r="A19" s="2" t="s">
        <v>57</v>
      </c>
    </row>
    <row r="20" spans="1:20" ht="15.75" customHeight="1" x14ac:dyDescent="0.3"/>
    <row r="21" spans="1:20" x14ac:dyDescent="0.3">
      <c r="B21" s="1" t="s">
        <v>22</v>
      </c>
      <c r="C21" s="5" t="s">
        <v>55</v>
      </c>
      <c r="D21" s="5" t="s">
        <v>56</v>
      </c>
    </row>
    <row r="22" spans="1:20" ht="15" customHeight="1" x14ac:dyDescent="0.3">
      <c r="B22" s="8" t="s">
        <v>19</v>
      </c>
      <c r="C22" s="7"/>
      <c r="D22" s="7"/>
    </row>
    <row r="23" spans="1:20" ht="15" customHeight="1" x14ac:dyDescent="0.3"/>
    <row r="24" spans="1:20" ht="15" customHeight="1" x14ac:dyDescent="0.3">
      <c r="B24" s="106" t="s">
        <v>58</v>
      </c>
      <c r="C24" s="106"/>
      <c r="D24" s="17"/>
    </row>
    <row r="25" spans="1:20" ht="15" customHeight="1" x14ac:dyDescent="0.3">
      <c r="B25" s="14"/>
      <c r="C25" s="12"/>
      <c r="D25" s="59" t="s">
        <v>59</v>
      </c>
    </row>
    <row r="26" spans="1:20" ht="15" customHeight="1" x14ac:dyDescent="0.3">
      <c r="B26" s="104" t="s">
        <v>65</v>
      </c>
      <c r="C26" s="105"/>
      <c r="D26" s="60" t="e">
        <f>((MROUND(HLOOKUP($B$22,données_plaques,3,0),5)+HLOOKUP($B$22,données_plaques,5,0)+10)*$C$22+(160-HLOOKUP($B$22,données_plaques,5,0)))/1000</f>
        <v>#N/A</v>
      </c>
    </row>
    <row r="27" spans="1:20" ht="15" customHeight="1" x14ac:dyDescent="0.3">
      <c r="B27" s="125" t="s">
        <v>61</v>
      </c>
      <c r="C27" s="126"/>
      <c r="D27" s="61" t="e">
        <f>D26+0.15+0.05</f>
        <v>#N/A</v>
      </c>
    </row>
    <row r="28" spans="1:20" ht="15" customHeight="1" x14ac:dyDescent="0.3">
      <c r="A28" s="102"/>
      <c r="B28" s="115" t="s">
        <v>62</v>
      </c>
      <c r="C28" s="116"/>
      <c r="D28" s="62" t="e">
        <f>D27+0.1</f>
        <v>#N/A</v>
      </c>
      <c r="E28" s="6"/>
    </row>
    <row r="29" spans="1:20" ht="15" customHeight="1" x14ac:dyDescent="0.3">
      <c r="C29" s="12"/>
      <c r="D29" s="59" t="s">
        <v>60</v>
      </c>
      <c r="F29" s="6"/>
      <c r="G29" s="6"/>
      <c r="H29" s="6"/>
      <c r="I29" s="6"/>
      <c r="J29" s="6"/>
    </row>
    <row r="30" spans="1:20" ht="15.75" customHeight="1" x14ac:dyDescent="0.3">
      <c r="B30" s="104" t="s">
        <v>66</v>
      </c>
      <c r="C30" s="105"/>
      <c r="D30" s="63" t="e">
        <f>((HLOOKUP($B$22,données_plaques,4,0)+36.5)*$D$22+30)/1000</f>
        <v>#N/A</v>
      </c>
    </row>
    <row r="31" spans="1:20" x14ac:dyDescent="0.3">
      <c r="B31" s="113" t="s">
        <v>63</v>
      </c>
      <c r="C31" s="114"/>
      <c r="D31" s="64" t="e">
        <f>((HLOOKUP($B$22,données_plaques,4,0)+36.5)*$D$22+165*2)/1000</f>
        <v>#N/A</v>
      </c>
      <c r="K31" s="19"/>
      <c r="L31" s="19"/>
      <c r="M31" s="19"/>
      <c r="N31" s="19"/>
      <c r="O31" s="19"/>
      <c r="P31" s="19"/>
      <c r="Q31" s="19"/>
      <c r="R31" s="19"/>
      <c r="S31" s="19"/>
      <c r="T31" s="19"/>
    </row>
    <row r="35" spans="1:11" ht="31.5" hidden="1" customHeight="1" thickBot="1" x14ac:dyDescent="0.35">
      <c r="B35" s="19"/>
      <c r="C35" s="20" t="s">
        <v>29</v>
      </c>
      <c r="D35" s="120" t="s">
        <v>20</v>
      </c>
      <c r="E35" s="121"/>
      <c r="F35" s="121"/>
      <c r="G35" s="122"/>
      <c r="H35" s="21"/>
      <c r="I35" s="123" t="s">
        <v>21</v>
      </c>
      <c r="J35" s="124"/>
      <c r="K35" s="19"/>
    </row>
    <row r="36" spans="1:11" ht="16.2" hidden="1" thickBot="1" x14ac:dyDescent="0.35">
      <c r="A36" s="107" t="s">
        <v>39</v>
      </c>
      <c r="B36" s="22"/>
      <c r="C36" s="23" t="s">
        <v>0</v>
      </c>
      <c r="D36" s="24" t="s">
        <v>1</v>
      </c>
      <c r="E36" s="25" t="s">
        <v>2</v>
      </c>
      <c r="F36" s="24" t="s">
        <v>3</v>
      </c>
      <c r="G36" s="26" t="s">
        <v>4</v>
      </c>
      <c r="H36" s="27"/>
      <c r="I36" s="28" t="s">
        <v>17</v>
      </c>
      <c r="J36" s="29" t="s">
        <v>18</v>
      </c>
      <c r="K36" s="30"/>
    </row>
    <row r="37" spans="1:11" ht="15" hidden="1" customHeight="1" x14ac:dyDescent="0.3">
      <c r="A37" s="108"/>
      <c r="B37" s="44" t="str">
        <f t="shared" ref="B37:B44" si="0">IF(AND($B$8&gt;=D37,$B$8&lt;=E37,$C$8&gt;=F37,$C$8&lt;=G37,OR($D$8&lt;31,$D$8&gt;34)),"OK","FAUX")</f>
        <v>FAUX</v>
      </c>
      <c r="C37" s="77" t="s">
        <v>6</v>
      </c>
      <c r="D37" s="31">
        <v>1535</v>
      </c>
      <c r="E37" s="32">
        <v>1615</v>
      </c>
      <c r="F37" s="33">
        <v>1037</v>
      </c>
      <c r="G37" s="34">
        <v>1047</v>
      </c>
      <c r="H37" s="19"/>
      <c r="I37" s="35">
        <v>1575</v>
      </c>
      <c r="J37" s="36">
        <v>1046</v>
      </c>
      <c r="K37" s="117" t="s">
        <v>5</v>
      </c>
    </row>
    <row r="38" spans="1:11" hidden="1" x14ac:dyDescent="0.3">
      <c r="A38" s="108"/>
      <c r="B38" s="48" t="str">
        <f t="shared" si="0"/>
        <v>FAUX</v>
      </c>
      <c r="C38" s="77" t="s">
        <v>7</v>
      </c>
      <c r="D38" s="31">
        <v>1535</v>
      </c>
      <c r="E38" s="32">
        <v>1615</v>
      </c>
      <c r="F38" s="33">
        <v>1044</v>
      </c>
      <c r="G38" s="34">
        <v>1054</v>
      </c>
      <c r="H38" s="19"/>
      <c r="I38" s="37">
        <v>1575</v>
      </c>
      <c r="J38" s="38">
        <v>1053</v>
      </c>
      <c r="K38" s="118"/>
    </row>
    <row r="39" spans="1:11" ht="16.5" hidden="1" customHeight="1" x14ac:dyDescent="0.3">
      <c r="A39" s="108"/>
      <c r="B39" s="48" t="str">
        <f t="shared" si="0"/>
        <v>FAUX</v>
      </c>
      <c r="C39" s="49" t="s">
        <v>8</v>
      </c>
      <c r="D39" s="39">
        <v>1535</v>
      </c>
      <c r="E39" s="40">
        <v>1615</v>
      </c>
      <c r="F39" s="41">
        <v>1073</v>
      </c>
      <c r="G39" s="42">
        <v>1083</v>
      </c>
      <c r="H39" s="19"/>
      <c r="I39" s="37">
        <v>1575</v>
      </c>
      <c r="J39" s="38">
        <v>1082</v>
      </c>
      <c r="K39" s="118"/>
    </row>
    <row r="40" spans="1:11" hidden="1" x14ac:dyDescent="0.3">
      <c r="A40" s="108"/>
      <c r="B40" s="48" t="str">
        <f t="shared" si="0"/>
        <v>FAUX</v>
      </c>
      <c r="C40" s="49" t="s">
        <v>9</v>
      </c>
      <c r="D40" s="39">
        <v>1540</v>
      </c>
      <c r="E40" s="40">
        <v>1620</v>
      </c>
      <c r="F40" s="41">
        <v>798</v>
      </c>
      <c r="G40" s="42">
        <v>809</v>
      </c>
      <c r="H40" s="19"/>
      <c r="I40" s="37">
        <v>1580</v>
      </c>
      <c r="J40" s="38">
        <v>808</v>
      </c>
      <c r="K40" s="118"/>
    </row>
    <row r="41" spans="1:11" hidden="1" x14ac:dyDescent="0.3">
      <c r="A41" s="108"/>
      <c r="B41" s="48" t="str">
        <f t="shared" si="0"/>
        <v>FAUX</v>
      </c>
      <c r="C41" s="49" t="s">
        <v>10</v>
      </c>
      <c r="D41" s="39">
        <v>1600</v>
      </c>
      <c r="E41" s="40">
        <v>1680</v>
      </c>
      <c r="F41" s="41">
        <v>983</v>
      </c>
      <c r="G41" s="42">
        <v>993</v>
      </c>
      <c r="H41" s="19"/>
      <c r="I41" s="37">
        <v>1640</v>
      </c>
      <c r="J41" s="38">
        <v>992</v>
      </c>
      <c r="K41" s="118"/>
    </row>
    <row r="42" spans="1:11" ht="19.5" hidden="1" customHeight="1" x14ac:dyDescent="0.3">
      <c r="A42" s="108"/>
      <c r="B42" s="48" t="str">
        <f t="shared" si="0"/>
        <v>FAUX</v>
      </c>
      <c r="C42" s="49" t="s">
        <v>11</v>
      </c>
      <c r="D42" s="39">
        <v>1600</v>
      </c>
      <c r="E42" s="40">
        <v>1680</v>
      </c>
      <c r="F42" s="41">
        <v>992</v>
      </c>
      <c r="G42" s="42">
        <v>1002</v>
      </c>
      <c r="H42" s="43"/>
      <c r="I42" s="37">
        <v>1640</v>
      </c>
      <c r="J42" s="38">
        <v>1001</v>
      </c>
      <c r="K42" s="118"/>
    </row>
    <row r="43" spans="1:11" ht="18.75" hidden="1" customHeight="1" x14ac:dyDescent="0.3">
      <c r="A43" s="108"/>
      <c r="B43" s="78" t="str">
        <f>IF(AND($B$8&gt;=D43,$B$8&lt;=E43,$C$8&gt;=F43,$C$8&lt;=G43,D8&gt;=31,D8&lt;35),"OK","FAUX")</f>
        <v>FAUX</v>
      </c>
      <c r="C43" s="72" t="s">
        <v>24</v>
      </c>
      <c r="D43" s="65">
        <v>1600</v>
      </c>
      <c r="E43" s="66">
        <v>1680</v>
      </c>
      <c r="F43" s="67">
        <v>992</v>
      </c>
      <c r="G43" s="68">
        <v>1002</v>
      </c>
      <c r="H43" s="19"/>
      <c r="I43" s="70">
        <v>1640</v>
      </c>
      <c r="J43" s="71">
        <v>1001</v>
      </c>
      <c r="K43" s="118"/>
    </row>
    <row r="44" spans="1:11" ht="18.75" hidden="1" customHeight="1" thickBot="1" x14ac:dyDescent="0.35">
      <c r="A44" s="108"/>
      <c r="B44" s="55" t="str">
        <f t="shared" si="0"/>
        <v>FAUX</v>
      </c>
      <c r="C44" s="50" t="s">
        <v>27</v>
      </c>
      <c r="D44" s="51">
        <v>1646</v>
      </c>
      <c r="E44" s="52">
        <v>1726</v>
      </c>
      <c r="F44" s="53">
        <v>1007</v>
      </c>
      <c r="G44" s="54">
        <v>1017</v>
      </c>
      <c r="H44" s="73"/>
      <c r="I44" s="74">
        <v>1686</v>
      </c>
      <c r="J44" s="75">
        <v>1016</v>
      </c>
      <c r="K44" s="119"/>
    </row>
    <row r="45" spans="1:11" ht="18.75" hidden="1" customHeight="1" x14ac:dyDescent="0.3">
      <c r="A45" s="108"/>
      <c r="B45" s="44" t="str">
        <f t="shared" ref="B45:B51" si="1">IF(AND($B$8&gt;=F45,$B$8&lt;=G45,$C$8&gt;=D45,$C$8&lt;=E45,OR($D$8&lt;31,$D$8&gt;34)),"OK","FAUX")</f>
        <v>FAUX</v>
      </c>
      <c r="C45" s="83" t="s">
        <v>6</v>
      </c>
      <c r="D45" s="45">
        <v>1042</v>
      </c>
      <c r="E45" s="45">
        <v>1122</v>
      </c>
      <c r="F45" s="46">
        <v>1551</v>
      </c>
      <c r="G45" s="47">
        <v>1560</v>
      </c>
      <c r="H45" s="19"/>
      <c r="I45" s="85">
        <v>1082</v>
      </c>
      <c r="J45" s="87">
        <v>1559</v>
      </c>
      <c r="K45" s="117" t="s">
        <v>12</v>
      </c>
    </row>
    <row r="46" spans="1:11" ht="18.75" hidden="1" customHeight="1" x14ac:dyDescent="0.3">
      <c r="A46" s="108"/>
      <c r="B46" s="48" t="str">
        <f t="shared" si="1"/>
        <v>FAUX</v>
      </c>
      <c r="C46" s="84" t="s">
        <v>8</v>
      </c>
      <c r="D46" s="39">
        <v>1042</v>
      </c>
      <c r="E46" s="39">
        <v>1122</v>
      </c>
      <c r="F46" s="41">
        <v>1567</v>
      </c>
      <c r="G46" s="42">
        <v>1576</v>
      </c>
      <c r="H46" s="19"/>
      <c r="I46" s="86">
        <v>1082</v>
      </c>
      <c r="J46" s="88">
        <v>1575</v>
      </c>
      <c r="K46" s="118"/>
    </row>
    <row r="47" spans="1:11" s="6" customFormat="1" ht="18.75" hidden="1" customHeight="1" x14ac:dyDescent="0.3">
      <c r="A47" s="108"/>
      <c r="B47" s="48" t="str">
        <f t="shared" si="1"/>
        <v>FAUX</v>
      </c>
      <c r="C47" s="84" t="s">
        <v>9</v>
      </c>
      <c r="D47" s="39">
        <v>768</v>
      </c>
      <c r="E47" s="39">
        <v>848</v>
      </c>
      <c r="F47" s="41">
        <v>1572</v>
      </c>
      <c r="G47" s="42">
        <v>1581</v>
      </c>
      <c r="H47" s="19"/>
      <c r="I47" s="86">
        <v>808</v>
      </c>
      <c r="J47" s="88">
        <v>1580</v>
      </c>
      <c r="K47" s="118"/>
    </row>
    <row r="48" spans="1:11" ht="18.75" hidden="1" customHeight="1" x14ac:dyDescent="0.3">
      <c r="A48" s="108"/>
      <c r="B48" s="48" t="str">
        <f t="shared" si="1"/>
        <v>FAUX</v>
      </c>
      <c r="C48" s="84" t="s">
        <v>10</v>
      </c>
      <c r="D48" s="39">
        <v>952</v>
      </c>
      <c r="E48" s="39">
        <v>1032</v>
      </c>
      <c r="F48" s="41">
        <v>1632</v>
      </c>
      <c r="G48" s="42">
        <v>1641</v>
      </c>
      <c r="H48" s="19"/>
      <c r="I48" s="86">
        <v>992</v>
      </c>
      <c r="J48" s="88">
        <v>1640</v>
      </c>
      <c r="K48" s="118"/>
    </row>
    <row r="49" spans="1:11" ht="18.75" hidden="1" customHeight="1" x14ac:dyDescent="0.3">
      <c r="A49" s="108"/>
      <c r="B49" s="48" t="str">
        <f t="shared" si="1"/>
        <v>FAUX</v>
      </c>
      <c r="C49" s="84" t="s">
        <v>13</v>
      </c>
      <c r="D49" s="39">
        <v>952</v>
      </c>
      <c r="E49" s="39">
        <v>1032</v>
      </c>
      <c r="F49" s="41">
        <v>1642</v>
      </c>
      <c r="G49" s="42">
        <v>1651</v>
      </c>
      <c r="H49" s="19"/>
      <c r="I49" s="86">
        <v>992</v>
      </c>
      <c r="J49" s="88">
        <v>1650</v>
      </c>
      <c r="K49" s="118"/>
    </row>
    <row r="50" spans="1:11" ht="18.75" hidden="1" customHeight="1" x14ac:dyDescent="0.3">
      <c r="A50" s="108"/>
      <c r="B50" s="48" t="str">
        <f t="shared" si="1"/>
        <v>FAUX</v>
      </c>
      <c r="C50" s="84" t="s">
        <v>14</v>
      </c>
      <c r="D50" s="39">
        <v>952</v>
      </c>
      <c r="E50" s="39">
        <v>1032</v>
      </c>
      <c r="F50" s="41">
        <v>1652</v>
      </c>
      <c r="G50" s="42">
        <v>1661</v>
      </c>
      <c r="H50" s="19"/>
      <c r="I50" s="86">
        <v>992</v>
      </c>
      <c r="J50" s="88">
        <v>1660</v>
      </c>
      <c r="K50" s="118"/>
    </row>
    <row r="51" spans="1:11" hidden="1" x14ac:dyDescent="0.3">
      <c r="A51" s="108"/>
      <c r="B51" s="48" t="str">
        <f t="shared" si="1"/>
        <v>FAUX</v>
      </c>
      <c r="C51" s="84" t="s">
        <v>15</v>
      </c>
      <c r="D51" s="39">
        <v>952</v>
      </c>
      <c r="E51" s="39">
        <v>1032</v>
      </c>
      <c r="F51" s="41">
        <v>1662</v>
      </c>
      <c r="G51" s="42">
        <v>1671</v>
      </c>
      <c r="H51" s="19"/>
      <c r="I51" s="86">
        <v>992</v>
      </c>
      <c r="J51" s="88">
        <v>1670</v>
      </c>
      <c r="K51" s="118"/>
    </row>
    <row r="52" spans="1:11" ht="15.6" hidden="1" x14ac:dyDescent="0.3">
      <c r="A52" s="108"/>
      <c r="B52" s="48" t="str">
        <f>IF(AND($B$8&gt;=F52,$B$8&lt;=G52,$C$8&gt;=D52,$C$8&lt;=E52,D8&gt;=31,D8&lt;35),"OK","FAUX")</f>
        <v>FAUX</v>
      </c>
      <c r="C52" s="79" t="s">
        <v>25</v>
      </c>
      <c r="D52" s="51">
        <v>952</v>
      </c>
      <c r="E52" s="51">
        <v>1032</v>
      </c>
      <c r="F52" s="53">
        <v>1667</v>
      </c>
      <c r="G52" s="54">
        <v>1676</v>
      </c>
      <c r="H52" s="19"/>
      <c r="I52" s="86">
        <v>992</v>
      </c>
      <c r="J52" s="88">
        <v>1675</v>
      </c>
      <c r="K52" s="118"/>
    </row>
    <row r="53" spans="1:11" hidden="1" x14ac:dyDescent="0.3">
      <c r="A53" s="108"/>
      <c r="B53" s="76" t="str">
        <f>IF(AND($B$8&gt;=F53,$B$8&lt;=G53,$C$8&gt;=D53,$C$8&lt;=E53,OR($D$8&lt;31,$D$8&gt;34)),"OK","FAUX")</f>
        <v>FAUX</v>
      </c>
      <c r="C53" s="79" t="s">
        <v>16</v>
      </c>
      <c r="D53" s="51">
        <v>952</v>
      </c>
      <c r="E53" s="51">
        <v>1032</v>
      </c>
      <c r="F53" s="53">
        <v>1672</v>
      </c>
      <c r="G53" s="54">
        <v>1681</v>
      </c>
      <c r="H53" s="69"/>
      <c r="I53" s="81">
        <v>992</v>
      </c>
      <c r="J53" s="89">
        <v>1680</v>
      </c>
      <c r="K53" s="118"/>
    </row>
    <row r="54" spans="1:11" hidden="1" x14ac:dyDescent="0.3">
      <c r="A54" s="108"/>
      <c r="B54" s="76" t="str">
        <f t="shared" ref="B54:B55" si="2">IF(AND($B$8&gt;=F54,$B$8&lt;=G54,$C$8&gt;=D54,$C$8&lt;=E54,OR($D$8&lt;31,$D$8&gt;34)),"OK","FAUX")</f>
        <v>FAUX</v>
      </c>
      <c r="C54" s="79" t="s">
        <v>27</v>
      </c>
      <c r="D54" s="51">
        <v>976</v>
      </c>
      <c r="E54" s="51">
        <v>1056</v>
      </c>
      <c r="F54" s="53">
        <v>1677</v>
      </c>
      <c r="G54" s="54">
        <v>1687</v>
      </c>
      <c r="H54" s="69"/>
      <c r="I54" s="81">
        <v>1016</v>
      </c>
      <c r="J54" s="89">
        <v>1686</v>
      </c>
      <c r="K54" s="118"/>
    </row>
    <row r="55" spans="1:11" ht="15" hidden="1" thickBot="1" x14ac:dyDescent="0.35">
      <c r="A55" s="109"/>
      <c r="B55" s="55" t="str">
        <f t="shared" si="2"/>
        <v>FAUX</v>
      </c>
      <c r="C55" s="80" t="s">
        <v>28</v>
      </c>
      <c r="D55" s="56">
        <v>976</v>
      </c>
      <c r="E55" s="56">
        <v>1056</v>
      </c>
      <c r="F55" s="57">
        <v>1691</v>
      </c>
      <c r="G55" s="58">
        <v>1701</v>
      </c>
      <c r="H55" s="69"/>
      <c r="I55" s="82">
        <v>1016</v>
      </c>
      <c r="J55" s="90">
        <v>1700</v>
      </c>
      <c r="K55" s="119"/>
    </row>
    <row r="56" spans="1:11" ht="5.25" hidden="1" customHeight="1" thickBot="1" x14ac:dyDescent="0.35"/>
    <row r="57" spans="1:11" ht="15" hidden="1" thickBot="1" x14ac:dyDescent="0.35">
      <c r="B57" s="1"/>
      <c r="C57" s="100" t="s">
        <v>36</v>
      </c>
      <c r="D57" s="101" t="s">
        <v>37</v>
      </c>
      <c r="E57" s="100" t="s">
        <v>38</v>
      </c>
    </row>
    <row r="58" spans="1:11" ht="18" hidden="1" customHeight="1" x14ac:dyDescent="0.3">
      <c r="A58" s="110" t="s">
        <v>40</v>
      </c>
      <c r="B58" s="91" t="str">
        <f>IF(AND($D$8&gt;=D58,$D$8&lt;=E58),"OK","FAUX")</f>
        <v>FAUX</v>
      </c>
      <c r="C58" s="97" t="s">
        <v>30</v>
      </c>
      <c r="D58" s="94">
        <v>31</v>
      </c>
      <c r="E58" s="97">
        <v>35</v>
      </c>
    </row>
    <row r="59" spans="1:11" ht="18" hidden="1" customHeight="1" x14ac:dyDescent="0.3">
      <c r="A59" s="111"/>
      <c r="B59" s="92" t="str">
        <f t="shared" ref="B59:B63" si="3">IF(AND($D$8&gt;=D59,$D$8&lt;=E59),"OK","FAUX")</f>
        <v>FAUX</v>
      </c>
      <c r="C59" s="98" t="s">
        <v>31</v>
      </c>
      <c r="D59" s="95">
        <v>37</v>
      </c>
      <c r="E59" s="98">
        <v>38</v>
      </c>
    </row>
    <row r="60" spans="1:11" ht="18" hidden="1" customHeight="1" x14ac:dyDescent="0.3">
      <c r="A60" s="111"/>
      <c r="B60" s="92" t="str">
        <f t="shared" si="3"/>
        <v>FAUX</v>
      </c>
      <c r="C60" s="98" t="s">
        <v>32</v>
      </c>
      <c r="D60" s="95">
        <v>39</v>
      </c>
      <c r="E60" s="98">
        <v>40</v>
      </c>
    </row>
    <row r="61" spans="1:11" ht="18" hidden="1" customHeight="1" x14ac:dyDescent="0.3">
      <c r="A61" s="111"/>
      <c r="B61" s="92" t="str">
        <f t="shared" si="3"/>
        <v>FAUX</v>
      </c>
      <c r="C61" s="98" t="s">
        <v>33</v>
      </c>
      <c r="D61" s="95">
        <v>41</v>
      </c>
      <c r="E61" s="98">
        <v>42</v>
      </c>
    </row>
    <row r="62" spans="1:11" ht="18" hidden="1" customHeight="1" x14ac:dyDescent="0.3">
      <c r="A62" s="111"/>
      <c r="B62" s="92" t="str">
        <f t="shared" si="3"/>
        <v>FAUX</v>
      </c>
      <c r="C62" s="98" t="s">
        <v>34</v>
      </c>
      <c r="D62" s="95">
        <v>45</v>
      </c>
      <c r="E62" s="98">
        <v>46</v>
      </c>
    </row>
    <row r="63" spans="1:11" ht="18" hidden="1" customHeight="1" thickBot="1" x14ac:dyDescent="0.35">
      <c r="A63" s="112"/>
      <c r="B63" s="93" t="str">
        <f t="shared" si="3"/>
        <v>FAUX</v>
      </c>
      <c r="C63" s="99" t="s">
        <v>35</v>
      </c>
      <c r="D63" s="96">
        <v>49</v>
      </c>
      <c r="E63" s="99">
        <v>50</v>
      </c>
    </row>
  </sheetData>
  <sheetProtection password="E2E9" sheet="1" objects="1" scenarios="1"/>
  <mergeCells count="12">
    <mergeCell ref="K37:K44"/>
    <mergeCell ref="K45:K55"/>
    <mergeCell ref="D35:G35"/>
    <mergeCell ref="I35:J35"/>
    <mergeCell ref="B27:C27"/>
    <mergeCell ref="B26:C26"/>
    <mergeCell ref="B24:C24"/>
    <mergeCell ref="A36:A55"/>
    <mergeCell ref="A58:A63"/>
    <mergeCell ref="B30:C30"/>
    <mergeCell ref="B31:C31"/>
    <mergeCell ref="B28:C28"/>
  </mergeCells>
  <conditionalFormatting sqref="B37:B55 B58:B63">
    <cfRule type="containsText" dxfId="1" priority="5" operator="containsText" text="OK">
      <formula>NOT(ISERROR(SEARCH("OK",B37)))</formula>
    </cfRule>
    <cfRule type="containsText" dxfId="0" priority="6" operator="containsText" text="FAUX">
      <formula>NOT(ISERROR(SEARCH("FAUX",B37)))</formula>
    </cfRule>
  </conditionalFormatting>
  <dataValidations disablePrompts="1" count="1">
    <dataValidation type="list" allowBlank="1" showInputMessage="1" showErrorMessage="1" sqref="B22" xr:uid="{00000000-0002-0000-0000-000000000000}">
      <formula1>"Portrait,Landscape"</formula1>
    </dataValidation>
  </dataValidations>
  <pageMargins left="0.7" right="0.7" top="0.75" bottom="0.75" header="0.3" footer="0.3"/>
  <pageSetup paperSize="9" orientation="landscape" r:id="rId1"/>
  <headerFooter>
    <oddHeader>&amp;L
&amp;C&amp;18&amp;U&amp;K01+008Calculator - Measurement of PV Field&amp;R&amp;G</oddHeader>
    <oddFooter>&amp;L&amp;"-,Gras italique"&amp;K01+031April 17&amp;C&amp;"-,Gras italique"&amp;K01+036Engineering department - GSE INTEGRATION&amp;R&amp;"-,Gras italique"&amp;K01+031&amp;F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6" r:id="rId5" name="Button 12">
              <controlPr defaultSize="0" print="0" autoFill="0" autoPict="0" macro="[0]!Effacer_données">
                <anchor moveWithCells="1" sizeWithCells="1">
                  <from>
                    <xdr:col>6</xdr:col>
                    <xdr:colOff>899160</xdr:colOff>
                    <xdr:row>7</xdr:row>
                    <xdr:rowOff>137160</xdr:rowOff>
                  </from>
                  <to>
                    <xdr:col>9</xdr:col>
                    <xdr:colOff>350520</xdr:colOff>
                    <xdr:row>10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6" name="Button 13">
              <controlPr defaultSize="0" print="0" autoFill="0" autoPict="0" macro="[0]!Print_PDF">
                <anchor moveWithCells="1" sizeWithCells="1">
                  <from>
                    <xdr:col>6</xdr:col>
                    <xdr:colOff>944880</xdr:colOff>
                    <xdr:row>2</xdr:row>
                    <xdr:rowOff>45720</xdr:rowOff>
                  </from>
                  <to>
                    <xdr:col>9</xdr:col>
                    <xdr:colOff>304800</xdr:colOff>
                    <xdr:row>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B2"/>
  <sheetViews>
    <sheetView topLeftCell="A2" zoomScaleNormal="100" workbookViewId="0">
      <selection activeCell="A3" sqref="A3"/>
    </sheetView>
  </sheetViews>
  <sheetFormatPr defaultColWidth="11.44140625" defaultRowHeight="14.4" x14ac:dyDescent="0.3"/>
  <cols>
    <col min="3" max="3" width="71.5546875" customWidth="1"/>
  </cols>
  <sheetData>
    <row r="1" spans="1:2" ht="277.5" customHeight="1" x14ac:dyDescent="0.3">
      <c r="A1" s="102" t="s">
        <v>19</v>
      </c>
      <c r="B1" s="102" t="s">
        <v>41</v>
      </c>
    </row>
    <row r="2" spans="1:2" ht="243" customHeight="1" x14ac:dyDescent="0.3">
      <c r="A2" s="102" t="s">
        <v>53</v>
      </c>
      <c r="B2" s="102" t="s">
        <v>42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5</vt:i4>
      </vt:variant>
    </vt:vector>
  </HeadingPairs>
  <TitlesOfParts>
    <vt:vector size="7" baseType="lpstr">
      <vt:lpstr>Feuil1</vt:lpstr>
      <vt:lpstr>Feuil2</vt:lpstr>
      <vt:lpstr>base_etriers</vt:lpstr>
      <vt:lpstr>base_pa</vt:lpstr>
      <vt:lpstr>base_po</vt:lpstr>
      <vt:lpstr>données_plaques</vt:lpstr>
      <vt:lpstr>valid_po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Florent PRUDHOMME</dc:creator>
  <cp:lastModifiedBy>Gebruiker</cp:lastModifiedBy>
  <cp:lastPrinted>2018-11-07T14:44:29Z</cp:lastPrinted>
  <dcterms:created xsi:type="dcterms:W3CDTF">2017-01-06T11:37:54Z</dcterms:created>
  <dcterms:modified xsi:type="dcterms:W3CDTF">2019-06-05T11:16:52Z</dcterms:modified>
</cp:coreProperties>
</file>